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Норматив ИКИР на 2023 год" sheetId="1" state="visible" r:id="rId2"/>
    <sheet name="Стоимость часа услуг на2023г 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<sst xmlns="http://schemas.openxmlformats.org/spreadsheetml/2006/main" count="98" uniqueCount="59">
  <si>
    <t xml:space="preserve">Плановые нормативные затраты ИКИР ДВО РАН
 на проведение фундаментальных научных исследований 
(код базовой работы 11.039.1)  на 2023 год</t>
  </si>
  <si>
    <t xml:space="preserve">Нормативные затраты</t>
  </si>
  <si>
    <t xml:space="preserve">Условное обозначение</t>
  </si>
  <si>
    <t xml:space="preserve">Норматив базовый, руб</t>
  </si>
  <si>
    <t xml:space="preserve">Корректирующий коэффициент (сводный)</t>
  </si>
  <si>
    <t xml:space="preserve">Норматив затрат, руб</t>
  </si>
  <si>
    <t xml:space="preserve">Уд.вес</t>
  </si>
  <si>
    <t xml:space="preserve">Оплата труда основного персонала (другие категории работников, непосредственно участвующие в выполнении гос.задания)</t>
  </si>
  <si>
    <t xml:space="preserve">ОТ1_НР_211</t>
  </si>
  <si>
    <t xml:space="preserve">ОТ1_НР_213</t>
  </si>
  <si>
    <t xml:space="preserve">Оплата труда основного персонала (научные сотрудники)</t>
  </si>
  <si>
    <t xml:space="preserve">ОТ1_НС_211</t>
  </si>
  <si>
    <t xml:space="preserve">ОТ1_НС_213</t>
  </si>
  <si>
    <t xml:space="preserve">Оплата труда административно-управленческого и вспомогательного персонала</t>
  </si>
  <si>
    <t xml:space="preserve">ОТ2_211</t>
  </si>
  <si>
    <t xml:space="preserve">ОТ2_213</t>
  </si>
  <si>
    <t xml:space="preserve">Приобретение материальных запасов и  движимого иущества</t>
  </si>
  <si>
    <t xml:space="preserve">МЗиДИ</t>
  </si>
  <si>
    <t xml:space="preserve">Иные затраты</t>
  </si>
  <si>
    <t xml:space="preserve">ИНЗ</t>
  </si>
  <si>
    <t xml:space="preserve">Коммунальные услуги</t>
  </si>
  <si>
    <t xml:space="preserve">КУ</t>
  </si>
  <si>
    <t xml:space="preserve">Содержание недвижимого имущества</t>
  </si>
  <si>
    <t xml:space="preserve">СНИ</t>
  </si>
  <si>
    <t xml:space="preserve">Содержание особо ценного движимого иущества</t>
  </si>
  <si>
    <t xml:space="preserve">СОЦДИ</t>
  </si>
  <si>
    <t xml:space="preserve">Затраты на амортизацию</t>
  </si>
  <si>
    <t xml:space="preserve">АМ</t>
  </si>
  <si>
    <t xml:space="preserve">Услуги связи</t>
  </si>
  <si>
    <t xml:space="preserve">УС</t>
  </si>
  <si>
    <t xml:space="preserve">Транспортные услуги</t>
  </si>
  <si>
    <t xml:space="preserve">ТУ</t>
  </si>
  <si>
    <t xml:space="preserve">Прочие общехозяйственные нужды</t>
  </si>
  <si>
    <t xml:space="preserve">ПНЗ</t>
  </si>
  <si>
    <t xml:space="preserve">Стоимость норма-часа выполнения единицы работы</t>
  </si>
  <si>
    <t xml:space="preserve">         Главный экономист</t>
  </si>
  <si>
    <t xml:space="preserve">Гилева И.Н.</t>
  </si>
  <si>
    <t xml:space="preserve">Приложение №2</t>
  </si>
  <si>
    <t xml:space="preserve">к Договору №_________ </t>
  </si>
  <si>
    <t xml:space="preserve">от « _____» ______________ 2025г. </t>
  </si>
  <si>
    <t xml:space="preserve">Расчет стоимости норма-часа  на оказание услуг по получению, обработке и передаче информации о вариациях магнитного поля Геофизической обсерватории «Хабаровск» ИКИР ДВО РАН
 на геофизических обсерваториях ИКИР ДВО РАН в 2025 году.</t>
  </si>
  <si>
    <t xml:space="preserve">Стоимость нормо-часа услуги</t>
  </si>
  <si>
    <t xml:space="preserve">Прибыль, 20%</t>
  </si>
  <si>
    <t xml:space="preserve">Расчет
 цены одной единицы услуги
 по получению, обработке и передаче информации о вариациях магнитного поля Геофизической обсерватории «Хабаровск» ИКИР ДВО РАН в 2025 г.</t>
  </si>
  <si>
    <t xml:space="preserve">Наименование услуги</t>
  </si>
  <si>
    <t xml:space="preserve">Время на выполнение ед. услуги, час</t>
  </si>
  <si>
    <t xml:space="preserve">Стоимость норма-часа  услуги, руб.</t>
  </si>
  <si>
    <t xml:space="preserve">Стоимость единицы услуги, руб</t>
  </si>
  <si>
    <t xml:space="preserve">Получение, обработка и передача суточных магнитных  данных </t>
  </si>
  <si>
    <t xml:space="preserve">НДС</t>
  </si>
  <si>
    <t xml:space="preserve">Итого</t>
  </si>
  <si>
    <t xml:space="preserve">Расчет стоимости договора
 по получению, обработке и передаче информации о вариациях  магнитного  поля  Геофизической  обсерватории  «Хабаровск» ИКИР ДВО РАН в 2025 г.</t>
  </si>
  <si>
    <t xml:space="preserve">Кол-во услуг, ед.</t>
  </si>
  <si>
    <t xml:space="preserve">Стоимость единицы услуги с НДС, руб</t>
  </si>
  <si>
    <t xml:space="preserve">Стоимость договора с НДС, руб.</t>
  </si>
  <si>
    <t xml:space="preserve">В том числе НДС 20%</t>
  </si>
  <si>
    <t xml:space="preserve">Главный экономист                                    Апакова С.В.</t>
  </si>
  <si>
    <t xml:space="preserve">ЗАКАЗЧИК:</t>
  </si>
  <si>
    <t xml:space="preserve">ИСПОЛНИТЕЛЬ: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</si>
</sst>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%"/>
    <numFmt numFmtId="167" formatCode="0%"/>
    <numFmt numFmtId="168" formatCode="#,##0"/>
  </numFmts>
  <fonts count="10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2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38" activeCellId="1" sqref="A24:C25 B38"/>
    </sheetView>
  </sheetViews>
  <sheetFormatPr defaultColWidth="9.1484375" defaultRowHeight="15.75" zeroHeight="false" outlineLevelRow="1" outlineLevelCol="1"/>
  <cols>
    <col collapsed="false" customWidth="true" hidden="false" outlineLevel="0" max="1" min="1" style="1" width="43.42"/>
    <col collapsed="false" customWidth="true" hidden="false" outlineLevel="0" max="2" min="2" style="1" width="14.29"/>
    <col collapsed="false" customWidth="true" hidden="true" outlineLevel="1" max="3" min="3" style="1" width="12.29"/>
    <col collapsed="false" customWidth="true" hidden="true" outlineLevel="1" max="4" min="4" style="1" width="14.42"/>
    <col collapsed="false" customWidth="true" hidden="false" outlineLevel="0" max="5" min="5" style="1" width="12.29"/>
    <col collapsed="false" customWidth="true" hidden="true" outlineLevel="1" max="6" min="6" style="1" width="10.13"/>
    <col collapsed="false" customWidth="true" hidden="false" outlineLevel="0" max="7" min="7" style="1" width="11.43"/>
    <col collapsed="false" customWidth="false" hidden="false" outlineLevel="0" max="10" min="8" style="1" width="9.13"/>
    <col collapsed="false" customWidth="true" hidden="false" outlineLevel="0" max="11" min="11" style="1" width="14.86"/>
    <col collapsed="false" customWidth="false" hidden="false" outlineLevel="0" max="1024" min="12" style="1" width="9.13"/>
  </cols>
  <sheetData>
    <row r="1" customFormat="false" ht="50.25" hidden="false" customHeight="true" outlineLevel="0" collapsed="false">
      <c r="A1" s="2" t="s">
        <v>0</v>
      </c>
      <c r="B1" s="2"/>
      <c r="C1" s="2"/>
      <c r="D1" s="2"/>
      <c r="E1" s="2"/>
      <c r="F1" s="3"/>
      <c r="G1" s="3"/>
      <c r="H1" s="3"/>
    </row>
    <row r="2" customFormat="false" ht="15.75" hidden="false" customHeight="false" outlineLevel="0" collapsed="false">
      <c r="A2" s="4"/>
      <c r="B2" s="4"/>
      <c r="C2" s="4"/>
      <c r="D2" s="4"/>
      <c r="E2" s="4"/>
      <c r="F2" s="4"/>
      <c r="I2" s="5"/>
      <c r="J2" s="5"/>
      <c r="K2" s="5"/>
    </row>
    <row r="3" customFormat="false" ht="46.5" hidden="false" customHeight="true" outlineLevel="0" collapsed="false">
      <c r="A3" s="6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9" t="s">
        <v>6</v>
      </c>
      <c r="K3" s="10"/>
    </row>
    <row r="4" customFormat="false" ht="50.25" hidden="false" customHeight="true" outlineLevel="0" collapsed="false">
      <c r="A4" s="11" t="s">
        <v>7</v>
      </c>
      <c r="B4" s="12" t="s">
        <v>8</v>
      </c>
      <c r="C4" s="13" t="n">
        <v>128.48</v>
      </c>
      <c r="D4" s="14" t="n">
        <v>3.02</v>
      </c>
      <c r="E4" s="15" t="n">
        <v>482.7</v>
      </c>
      <c r="F4" s="16" t="n">
        <f aca="false">C4/C$19</f>
        <v>0.133408095030424</v>
      </c>
    </row>
    <row r="5" customFormat="false" ht="43.5" hidden="false" customHeight="true" outlineLevel="0" collapsed="false">
      <c r="A5" s="11" t="s">
        <v>7</v>
      </c>
      <c r="B5" s="12" t="s">
        <v>9</v>
      </c>
      <c r="C5" s="13" t="n">
        <v>38.8</v>
      </c>
      <c r="D5" s="14"/>
      <c r="E5" s="15" t="n">
        <f aca="false">ROUND(E4*30.2%,2)</f>
        <v>145.78</v>
      </c>
      <c r="F5" s="16" t="n">
        <f aca="false">C5/C$19</f>
        <v>0.0402882478765601</v>
      </c>
      <c r="I5" s="17"/>
      <c r="J5" s="17"/>
    </row>
    <row r="6" customFormat="false" ht="31.5" hidden="false" customHeight="true" outlineLevel="0" collapsed="false">
      <c r="A6" s="11" t="s">
        <v>10</v>
      </c>
      <c r="B6" s="12" t="s">
        <v>11</v>
      </c>
      <c r="C6" s="13" t="n">
        <v>256.96</v>
      </c>
      <c r="D6" s="14" t="n">
        <v>3.322</v>
      </c>
      <c r="E6" s="15" t="n">
        <v>1126.29</v>
      </c>
      <c r="F6" s="16" t="n">
        <f aca="false">C6/C$19</f>
        <v>0.266816190060848</v>
      </c>
    </row>
    <row r="7" customFormat="false" ht="35.25" hidden="false" customHeight="true" outlineLevel="0" collapsed="false">
      <c r="A7" s="11" t="s">
        <v>10</v>
      </c>
      <c r="B7" s="12" t="s">
        <v>12</v>
      </c>
      <c r="C7" s="13" t="n">
        <v>77.6</v>
      </c>
      <c r="D7" s="14"/>
      <c r="E7" s="15" t="n">
        <f aca="false">ROUND(E6*30.2%,2)</f>
        <v>340.14</v>
      </c>
      <c r="F7" s="16" t="n">
        <f aca="false">C7/C$19</f>
        <v>0.0805764957531203</v>
      </c>
    </row>
    <row r="8" customFormat="false" ht="47.25" hidden="false" customHeight="false" outlineLevel="0" collapsed="false">
      <c r="A8" s="11" t="s">
        <v>13</v>
      </c>
      <c r="B8" s="12" t="s">
        <v>14</v>
      </c>
      <c r="C8" s="13" t="n">
        <v>128.48</v>
      </c>
      <c r="D8" s="14" t="n">
        <v>3.02</v>
      </c>
      <c r="E8" s="15" t="n">
        <v>340.06</v>
      </c>
      <c r="F8" s="16" t="n">
        <f aca="false">C8/C$19</f>
        <v>0.133408095030424</v>
      </c>
    </row>
    <row r="9" customFormat="false" ht="47.25" hidden="false" customHeight="false" outlineLevel="0" collapsed="false">
      <c r="A9" s="11" t="s">
        <v>13</v>
      </c>
      <c r="B9" s="12" t="s">
        <v>15</v>
      </c>
      <c r="C9" s="13" t="n">
        <v>38.8</v>
      </c>
      <c r="D9" s="14"/>
      <c r="E9" s="15" t="n">
        <f aca="false">ROUND(E8*30.2%,2)</f>
        <v>102.7</v>
      </c>
      <c r="F9" s="16" t="n">
        <f aca="false">C9/C$19</f>
        <v>0.0402882478765601</v>
      </c>
    </row>
    <row r="10" customFormat="false" ht="33" hidden="false" customHeight="true" outlineLevel="0" collapsed="false">
      <c r="A10" s="11" t="s">
        <v>16</v>
      </c>
      <c r="B10" s="12" t="s">
        <v>17</v>
      </c>
      <c r="C10" s="13" t="n">
        <v>219.4</v>
      </c>
      <c r="D10" s="14" t="n">
        <v>1.11</v>
      </c>
      <c r="E10" s="15" t="n">
        <v>95.39</v>
      </c>
      <c r="F10" s="16" t="n">
        <f aca="false">C10/C$19</f>
        <v>0.227815504745291</v>
      </c>
    </row>
    <row r="11" customFormat="false" ht="15.75" hidden="false" customHeight="false" outlineLevel="0" collapsed="false">
      <c r="A11" s="11" t="s">
        <v>18</v>
      </c>
      <c r="B11" s="12" t="s">
        <v>19</v>
      </c>
      <c r="C11" s="13" t="n">
        <v>7.63</v>
      </c>
      <c r="D11" s="14" t="n">
        <v>3</v>
      </c>
      <c r="E11" s="15" t="n">
        <v>37.99</v>
      </c>
      <c r="F11" s="16" t="n">
        <f aca="false">C11/C$19</f>
        <v>0.00792266317778747</v>
      </c>
    </row>
    <row r="12" customFormat="false" ht="15.75" hidden="false" customHeight="false" outlineLevel="0" collapsed="false">
      <c r="A12" s="11" t="s">
        <v>20</v>
      </c>
      <c r="B12" s="12" t="s">
        <v>21</v>
      </c>
      <c r="C12" s="13" t="n">
        <v>28.77</v>
      </c>
      <c r="D12" s="14" t="n">
        <v>14</v>
      </c>
      <c r="E12" s="15" t="n">
        <v>220.76</v>
      </c>
      <c r="F12" s="16" t="n">
        <f aca="false">C12/C$19</f>
        <v>0.0298735281290885</v>
      </c>
    </row>
    <row r="13" customFormat="false" ht="15.75" hidden="false" customHeight="false" outlineLevel="0" collapsed="false">
      <c r="A13" s="11" t="s">
        <v>22</v>
      </c>
      <c r="B13" s="12" t="s">
        <v>23</v>
      </c>
      <c r="C13" s="13" t="n">
        <v>4.44</v>
      </c>
      <c r="D13" s="14" t="n">
        <v>14</v>
      </c>
      <c r="E13" s="15" t="n">
        <v>119.85</v>
      </c>
      <c r="F13" s="16" t="n">
        <f aca="false">C13/C$19</f>
        <v>0.00461030465391565</v>
      </c>
    </row>
    <row r="14" customFormat="false" ht="31.5" hidden="false" customHeight="false" outlineLevel="0" collapsed="false">
      <c r="A14" s="11" t="s">
        <v>24</v>
      </c>
      <c r="B14" s="12" t="s">
        <v>25</v>
      </c>
      <c r="C14" s="13" t="n">
        <v>2.3</v>
      </c>
      <c r="D14" s="14" t="n">
        <v>1.384</v>
      </c>
      <c r="E14" s="15" t="n">
        <v>13</v>
      </c>
      <c r="F14" s="16" t="n">
        <f aca="false">C14/C$19</f>
        <v>0.00238822087928063</v>
      </c>
    </row>
    <row r="15" customFormat="false" ht="15.75" hidden="true" customHeight="false" outlineLevel="1" collapsed="false">
      <c r="A15" s="11" t="s">
        <v>26</v>
      </c>
      <c r="B15" s="12" t="s">
        <v>27</v>
      </c>
      <c r="C15" s="13"/>
      <c r="D15" s="14"/>
      <c r="E15" s="15"/>
      <c r="F15" s="16" t="n">
        <f aca="false">C15/C$19</f>
        <v>0</v>
      </c>
    </row>
    <row r="16" customFormat="false" ht="15.75" hidden="false" customHeight="false" outlineLevel="0" collapsed="false">
      <c r="A16" s="11" t="s">
        <v>28</v>
      </c>
      <c r="B16" s="12" t="s">
        <v>29</v>
      </c>
      <c r="C16" s="13" t="n">
        <v>2.9</v>
      </c>
      <c r="D16" s="14" t="n">
        <v>1.3</v>
      </c>
      <c r="E16" s="15" t="n">
        <v>4.8</v>
      </c>
      <c r="F16" s="16" t="n">
        <f aca="false">C16/C$19</f>
        <v>0.00301123502170166</v>
      </c>
    </row>
    <row r="17" customFormat="false" ht="15.75" hidden="false" customHeight="false" outlineLevel="0" collapsed="false">
      <c r="A17" s="11" t="s">
        <v>30</v>
      </c>
      <c r="B17" s="12" t="s">
        <v>31</v>
      </c>
      <c r="C17" s="13" t="n">
        <v>1.58</v>
      </c>
      <c r="D17" s="14" t="n">
        <v>1.3</v>
      </c>
      <c r="E17" s="15" t="n">
        <v>1.4</v>
      </c>
      <c r="F17" s="16" t="n">
        <f aca="false">C17/C$19</f>
        <v>0.00164060390837539</v>
      </c>
    </row>
    <row r="18" customFormat="false" ht="15.75" hidden="false" customHeight="false" outlineLevel="0" collapsed="false">
      <c r="A18" s="11" t="s">
        <v>32</v>
      </c>
      <c r="B18" s="12" t="s">
        <v>33</v>
      </c>
      <c r="C18" s="13" t="n">
        <v>26.92</v>
      </c>
      <c r="D18" s="14" t="n">
        <v>1.4</v>
      </c>
      <c r="E18" s="15" t="n">
        <v>26.34</v>
      </c>
      <c r="F18" s="16" t="n">
        <f aca="false">C18/C$19</f>
        <v>0.0279525678566237</v>
      </c>
    </row>
    <row r="19" customFormat="false" ht="31.5" hidden="false" customHeight="false" outlineLevel="0" collapsed="false">
      <c r="A19" s="18" t="s">
        <v>34</v>
      </c>
      <c r="B19" s="19"/>
      <c r="C19" s="19" t="n">
        <f aca="false">SUM(C4:C18)</f>
        <v>963.06</v>
      </c>
      <c r="D19" s="20"/>
      <c r="E19" s="21" t="n">
        <f aca="false">SUM(E4:E18)</f>
        <v>3057.2</v>
      </c>
      <c r="F19" s="22" t="n">
        <f aca="false">C19/C$19</f>
        <v>1</v>
      </c>
      <c r="G19" s="23"/>
    </row>
    <row r="20" customFormat="false" ht="15.75" hidden="false" customHeight="false" outlineLevel="0" collapsed="false">
      <c r="A20" s="24"/>
      <c r="B20" s="25"/>
      <c r="C20" s="25"/>
      <c r="D20" s="25"/>
      <c r="E20" s="25"/>
      <c r="F20" s="26"/>
    </row>
    <row r="21" customFormat="false" ht="15.75" hidden="false" customHeight="false" outlineLevel="0" collapsed="false">
      <c r="F21" s="27"/>
    </row>
    <row r="22" customFormat="false" ht="15.75" hidden="false" customHeight="false" outlineLevel="0" collapsed="false">
      <c r="A22" s="28" t="s">
        <v>35</v>
      </c>
      <c r="B22" s="1" t="s">
        <v>36</v>
      </c>
    </row>
  </sheetData>
  <mergeCells count="3">
    <mergeCell ref="A1:E1"/>
    <mergeCell ref="I2:K2"/>
    <mergeCell ref="I5:J5"/>
  </mergeCells>
  <printOptions headings="false" gridLines="false" gridLinesSet="true" horizontalCentered="false" verticalCentered="false"/>
  <pageMargins left="0.708333333333333" right="0.708333333333333" top="0.945138888888889" bottom="0.35416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24" activeCellId="0" sqref="A24:C25"/>
    </sheetView>
  </sheetViews>
  <sheetFormatPr defaultColWidth="9.1484375" defaultRowHeight="15.75" zeroHeight="false" outlineLevelRow="1" outlineLevelCol="0"/>
  <cols>
    <col collapsed="false" customWidth="true" hidden="false" outlineLevel="0" max="1" min="1" style="1" width="53.57"/>
    <col collapsed="false" customWidth="true" hidden="false" outlineLevel="0" max="2" min="2" style="1" width="14.01"/>
    <col collapsed="false" customWidth="true" hidden="false" outlineLevel="0" max="3" min="3" style="1" width="14.34"/>
    <col collapsed="false" customWidth="true" hidden="false" outlineLevel="0" max="4" min="4" style="1" width="12.37"/>
    <col collapsed="false" customWidth="false" hidden="false" outlineLevel="0" max="1024" min="5" style="1" width="9.13"/>
  </cols>
  <sheetData>
    <row r="1" customFormat="false" ht="15" hidden="false" customHeight="false" outlineLevel="0" collapsed="false">
      <c r="B1" s="29"/>
      <c r="C1" s="29"/>
      <c r="D1" s="30" t="s">
        <v>37</v>
      </c>
    </row>
    <row r="2" customFormat="false" ht="15" hidden="false" customHeight="false" outlineLevel="0" collapsed="false">
      <c r="A2" s="31"/>
      <c r="B2" s="31"/>
      <c r="C2" s="31"/>
      <c r="D2" s="30" t="s">
        <v>38</v>
      </c>
    </row>
    <row r="3" customFormat="false" ht="15" hidden="false" customHeight="false" outlineLevel="0" collapsed="false">
      <c r="A3" s="31"/>
      <c r="B3" s="31"/>
      <c r="C3" s="31"/>
      <c r="D3" s="32" t="s">
        <v>39</v>
      </c>
    </row>
    <row r="4" customFormat="false" ht="15" hidden="false" customHeight="false" outlineLevel="0" collapsed="false">
      <c r="A4" s="31"/>
      <c r="B4" s="31"/>
      <c r="C4" s="31"/>
      <c r="D4" s="32"/>
    </row>
    <row r="5" customFormat="false" ht="60.4" hidden="false" customHeight="true" outlineLevel="0" collapsed="false">
      <c r="A5" s="33" t="s">
        <v>40</v>
      </c>
      <c r="B5" s="33"/>
      <c r="C5" s="33"/>
      <c r="D5" s="34"/>
      <c r="E5" s="34"/>
    </row>
    <row r="6" customFormat="false" ht="18.75" hidden="false" customHeight="true" outlineLevel="0" collapsed="false">
      <c r="A6" s="34"/>
      <c r="B6" s="34"/>
      <c r="C6" s="34"/>
      <c r="D6" s="34"/>
      <c r="E6" s="34"/>
    </row>
    <row r="7" s="3" customFormat="true" ht="31.5" hidden="false" customHeight="false" outlineLevel="0" collapsed="false">
      <c r="A7" s="7" t="s">
        <v>1</v>
      </c>
      <c r="B7" s="7" t="s">
        <v>2</v>
      </c>
      <c r="C7" s="7" t="s">
        <v>5</v>
      </c>
    </row>
    <row r="8" s="3" customFormat="true" ht="47.25" hidden="false" customHeight="false" outlineLevel="0" collapsed="false">
      <c r="A8" s="35" t="s">
        <v>7</v>
      </c>
      <c r="B8" s="35" t="s">
        <v>8</v>
      </c>
      <c r="C8" s="15" t="n">
        <v>682.72</v>
      </c>
    </row>
    <row r="9" s="3" customFormat="true" ht="47.25" hidden="false" customHeight="false" outlineLevel="0" collapsed="false">
      <c r="A9" s="35" t="s">
        <v>7</v>
      </c>
      <c r="B9" s="35" t="s">
        <v>9</v>
      </c>
      <c r="C9" s="15" t="n">
        <v>206.18</v>
      </c>
    </row>
    <row r="10" s="3" customFormat="true" ht="31.5" hidden="false" customHeight="false" outlineLevel="0" collapsed="false">
      <c r="A10" s="35" t="s">
        <v>10</v>
      </c>
      <c r="B10" s="35" t="s">
        <v>11</v>
      </c>
      <c r="C10" s="15" t="n">
        <v>1295.56</v>
      </c>
    </row>
    <row r="11" s="3" customFormat="true" ht="31.5" hidden="false" customHeight="false" outlineLevel="0" collapsed="false">
      <c r="A11" s="35" t="s">
        <v>10</v>
      </c>
      <c r="B11" s="35" t="s">
        <v>12</v>
      </c>
      <c r="C11" s="15" t="n">
        <v>391.26</v>
      </c>
    </row>
    <row r="12" s="3" customFormat="true" ht="31.5" hidden="false" customHeight="false" outlineLevel="0" collapsed="false">
      <c r="A12" s="35" t="s">
        <v>13</v>
      </c>
      <c r="B12" s="35" t="s">
        <v>14</v>
      </c>
      <c r="C12" s="15" t="n">
        <v>376.59</v>
      </c>
    </row>
    <row r="13" s="3" customFormat="true" ht="31.5" hidden="false" customHeight="false" outlineLevel="0" collapsed="false">
      <c r="A13" s="35" t="s">
        <v>13</v>
      </c>
      <c r="B13" s="35" t="s">
        <v>15</v>
      </c>
      <c r="C13" s="15" t="n">
        <f aca="false">ROUND(C12*30.2%,2)</f>
        <v>113.73</v>
      </c>
    </row>
    <row r="14" s="3" customFormat="true" ht="31.5" hidden="false" customHeight="false" outlineLevel="0" collapsed="false">
      <c r="A14" s="35" t="s">
        <v>16</v>
      </c>
      <c r="B14" s="35" t="s">
        <v>17</v>
      </c>
      <c r="C14" s="15" t="n">
        <v>89.7</v>
      </c>
    </row>
    <row r="15" s="3" customFormat="true" ht="15.75" hidden="false" customHeight="false" outlineLevel="0" collapsed="false">
      <c r="A15" s="35" t="s">
        <v>18</v>
      </c>
      <c r="B15" s="35" t="s">
        <v>19</v>
      </c>
      <c r="C15" s="15" t="n">
        <v>43.16</v>
      </c>
    </row>
    <row r="16" s="3" customFormat="true" ht="15.75" hidden="false" customHeight="false" outlineLevel="0" collapsed="false">
      <c r="A16" s="35" t="s">
        <v>20</v>
      </c>
      <c r="B16" s="35" t="s">
        <v>21</v>
      </c>
      <c r="C16" s="15" t="n">
        <v>205.25</v>
      </c>
    </row>
    <row r="17" s="3" customFormat="true" ht="15.75" hidden="false" customHeight="false" outlineLevel="0" collapsed="false">
      <c r="A17" s="35" t="s">
        <v>22</v>
      </c>
      <c r="B17" s="35" t="s">
        <v>23</v>
      </c>
      <c r="C17" s="15" t="n">
        <v>114.28</v>
      </c>
    </row>
    <row r="18" s="3" customFormat="true" ht="15.75" hidden="false" customHeight="false" outlineLevel="0" collapsed="false">
      <c r="A18" s="35" t="s">
        <v>24</v>
      </c>
      <c r="B18" s="35" t="s">
        <v>25</v>
      </c>
      <c r="C18" s="15" t="n">
        <v>13.34</v>
      </c>
    </row>
    <row r="19" s="3" customFormat="true" ht="15.75" hidden="true" customHeight="false" outlineLevel="1" collapsed="false">
      <c r="A19" s="35" t="s">
        <v>26</v>
      </c>
      <c r="B19" s="35" t="s">
        <v>27</v>
      </c>
      <c r="C19" s="15"/>
    </row>
    <row r="20" s="3" customFormat="true" ht="15.75" hidden="false" customHeight="false" outlineLevel="0" collapsed="false">
      <c r="A20" s="35" t="s">
        <v>28</v>
      </c>
      <c r="B20" s="35" t="s">
        <v>29</v>
      </c>
      <c r="C20" s="15" t="n">
        <v>8</v>
      </c>
    </row>
    <row r="21" s="3" customFormat="true" ht="15.75" hidden="false" customHeight="false" outlineLevel="0" collapsed="false">
      <c r="A21" s="35" t="s">
        <v>30</v>
      </c>
      <c r="B21" s="35" t="s">
        <v>31</v>
      </c>
      <c r="C21" s="15" t="n">
        <v>1.81</v>
      </c>
    </row>
    <row r="22" s="3" customFormat="true" ht="15.75" hidden="false" customHeight="false" outlineLevel="0" collapsed="false">
      <c r="A22" s="35" t="s">
        <v>32</v>
      </c>
      <c r="B22" s="35" t="s">
        <v>33</v>
      </c>
      <c r="C22" s="15" t="n">
        <v>20.13</v>
      </c>
    </row>
    <row r="23" s="3" customFormat="true" ht="15.75" hidden="false" customHeight="false" outlineLevel="0" collapsed="false">
      <c r="A23" s="36" t="s">
        <v>41</v>
      </c>
      <c r="B23" s="35"/>
      <c r="C23" s="37" t="n">
        <f aca="false">SUM(C8:C22)</f>
        <v>3561.71</v>
      </c>
    </row>
    <row r="24" customFormat="false" ht="15" hidden="false" customHeight="false" outlineLevel="0" collapsed="false">
      <c r="A24" s="38" t="s">
        <v>42</v>
      </c>
      <c r="B24" s="39"/>
      <c r="C24" s="39" t="n">
        <f aca="false">ROUND(C23*20%,2)</f>
        <v>712.34</v>
      </c>
    </row>
    <row r="25" customFormat="false" ht="15" hidden="false" customHeight="false" outlineLevel="0" collapsed="false">
      <c r="A25" s="40" t="s">
        <v>41</v>
      </c>
      <c r="B25" s="39"/>
      <c r="C25" s="41" t="n">
        <f aca="false">SUM(C23:C24)</f>
        <v>4274.05</v>
      </c>
    </row>
    <row r="26" customFormat="false" ht="53.7" hidden="false" customHeight="true" outlineLevel="0" collapsed="false">
      <c r="A26" s="42" t="s">
        <v>43</v>
      </c>
      <c r="B26" s="42"/>
      <c r="C26" s="42"/>
      <c r="D26" s="42"/>
    </row>
    <row r="27" customFormat="false" ht="17" hidden="false" customHeight="false" outlineLevel="0" collapsed="false">
      <c r="A27" s="43"/>
      <c r="B27" s="43"/>
      <c r="C27" s="43"/>
      <c r="D27" s="44"/>
    </row>
    <row r="28" customFormat="false" ht="79.1" hidden="false" customHeight="false" outlineLevel="0" collapsed="false">
      <c r="A28" s="45" t="s">
        <v>44</v>
      </c>
      <c r="B28" s="45" t="s">
        <v>45</v>
      </c>
      <c r="C28" s="45" t="s">
        <v>46</v>
      </c>
      <c r="D28" s="45" t="s">
        <v>47</v>
      </c>
    </row>
    <row r="29" customFormat="false" ht="28.35" hidden="false" customHeight="false" outlineLevel="0" collapsed="false">
      <c r="A29" s="46" t="s">
        <v>48</v>
      </c>
      <c r="B29" s="47" t="n">
        <v>0.75</v>
      </c>
      <c r="C29" s="47" t="n">
        <v>3561.71</v>
      </c>
      <c r="D29" s="47" t="n">
        <f aca="false">ROUND(C29*B29,2)</f>
        <v>2671.28</v>
      </c>
    </row>
    <row r="30" customFormat="false" ht="17" hidden="false" customHeight="true" outlineLevel="0" collapsed="false">
      <c r="A30" s="46" t="s">
        <v>49</v>
      </c>
      <c r="B30" s="46"/>
      <c r="C30" s="48" t="n">
        <v>0.2</v>
      </c>
      <c r="D30" s="47" t="n">
        <f aca="false">ROUND(D29*C30,2)</f>
        <v>534.26</v>
      </c>
    </row>
    <row r="31" customFormat="false" ht="17" hidden="false" customHeight="true" outlineLevel="0" collapsed="false">
      <c r="A31" s="46" t="s">
        <v>50</v>
      </c>
      <c r="B31" s="46"/>
      <c r="C31" s="46"/>
      <c r="D31" s="47" t="n">
        <f aca="false">D29+D30</f>
        <v>3205.54</v>
      </c>
    </row>
    <row r="32" customFormat="false" ht="17" hidden="false" customHeight="false" outlineLevel="0" collapsed="false">
      <c r="A32" s="44"/>
      <c r="B32" s="44"/>
      <c r="C32" s="44"/>
      <c r="D32" s="44"/>
    </row>
    <row r="33" customFormat="false" ht="41" hidden="false" customHeight="true" outlineLevel="0" collapsed="false">
      <c r="A33" s="42" t="s">
        <v>51</v>
      </c>
      <c r="B33" s="42"/>
      <c r="C33" s="42"/>
      <c r="D33" s="42"/>
    </row>
    <row r="34" customFormat="false" ht="17" hidden="false" customHeight="false" outlineLevel="0" collapsed="false">
      <c r="A34" s="44"/>
      <c r="B34" s="44"/>
      <c r="C34" s="44"/>
      <c r="D34" s="44"/>
    </row>
    <row r="35" customFormat="false" ht="79.1" hidden="false" customHeight="false" outlineLevel="0" collapsed="false">
      <c r="A35" s="45" t="s">
        <v>44</v>
      </c>
      <c r="B35" s="45" t="s">
        <v>52</v>
      </c>
      <c r="C35" s="45" t="s">
        <v>53</v>
      </c>
      <c r="D35" s="45" t="s">
        <v>54</v>
      </c>
    </row>
    <row r="36" customFormat="false" ht="28.35" hidden="false" customHeight="false" outlineLevel="0" collapsed="false">
      <c r="A36" s="46" t="s">
        <v>48</v>
      </c>
      <c r="B36" s="49" t="n">
        <v>45</v>
      </c>
      <c r="C36" s="47" t="n">
        <f aca="false">D31</f>
        <v>3205.54</v>
      </c>
      <c r="D36" s="47" t="n">
        <f aca="false">B36*C36</f>
        <v>144249.3</v>
      </c>
    </row>
    <row r="37" customFormat="false" ht="17" hidden="false" customHeight="false" outlineLevel="0" collapsed="false">
      <c r="A37" s="50" t="s">
        <v>55</v>
      </c>
      <c r="B37" s="50"/>
      <c r="C37" s="51"/>
      <c r="D37" s="52" t="n">
        <f aca="false">ROUND(D36*20/120,2)</f>
        <v>24041.55</v>
      </c>
    </row>
    <row r="40" customFormat="false" ht="15" hidden="false" customHeight="false" outlineLevel="0" collapsed="false">
      <c r="A40" s="28" t="s">
        <v>56</v>
      </c>
      <c r="C40" s="30"/>
    </row>
    <row r="41" customFormat="false" ht="15" hidden="false" customHeight="false" outlineLevel="0" collapsed="false">
      <c r="A41" s="30"/>
      <c r="C41" s="30"/>
    </row>
    <row r="42" customFormat="false" ht="15" hidden="false" customHeight="false" outlineLevel="0" collapsed="false">
      <c r="A42" s="30"/>
      <c r="C42" s="30"/>
    </row>
    <row r="43" customFormat="false" ht="15" hidden="false" customHeight="false" outlineLevel="0" collapsed="false">
      <c r="A43" s="30"/>
      <c r="C43" s="30"/>
    </row>
    <row r="44" customFormat="false" ht="15" hidden="false" customHeight="false" outlineLevel="0" collapsed="false">
      <c r="A44" s="30"/>
      <c r="C44" s="30"/>
    </row>
    <row r="47" customFormat="false" ht="15" hidden="false" customHeight="false" outlineLevel="0" collapsed="false">
      <c r="A47" s="28" t="s">
        <v>57</v>
      </c>
      <c r="B47" s="53" t="s">
        <v>58</v>
      </c>
      <c r="C47" s="53"/>
      <c r="D47" s="53"/>
    </row>
    <row r="49" customFormat="false" ht="15.75" hidden="false" customHeight="false" outlineLevel="0" collapsed="false">
      <c r="B49" s="27"/>
      <c r="C49" s="27"/>
      <c r="D49" s="27"/>
    </row>
    <row r="50" customFormat="false" ht="15.75" hidden="false" customHeight="false" outlineLevel="0" collapsed="false">
      <c r="B50" s="27"/>
      <c r="C50" s="27"/>
      <c r="D50" s="27"/>
    </row>
    <row r="51" customFormat="false" ht="15.75" hidden="false" customHeight="false" outlineLevel="0" collapsed="false">
      <c r="B51" s="27"/>
      <c r="C51" s="27"/>
      <c r="D51" s="27"/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5:C5"/>
    <mergeCell ref="A26:D26"/>
    <mergeCell ref="A30:B30"/>
    <mergeCell ref="A31:C31"/>
    <mergeCell ref="A33:D33"/>
    <mergeCell ref="A37:B37"/>
    <mergeCell ref="B47:D47"/>
    <mergeCell ref="B49:D49"/>
    <mergeCell ref="B50:D50"/>
    <mergeCell ref="B51:D51"/>
  </mergeCells>
  <printOptions headings="false" gridLines="false" gridLinesSet="true" horizontalCentered="false" verticalCentered="false"/>
  <pageMargins left="0.984027777777778" right="0.511805555555555" top="0.945138888888889" bottom="0.945138888888889" header="0.511805555555555" footer="0.511805555555555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LibreOffice/7.1.7.2$Windows_X86_64 LibreOffice_project/c6a4e3954236145e2acb0b65f68614365aeee33f</Application>
  <AppVersion>15.0000</AppVersion>
  <Company>IKIR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2016-11-24T01:27:00Z</dcterms:created>
  <dc:creator>xxx</dc:creator>
  <dc:description/>
  <dc:language>ru-RU</dc:language>
  <cp:lastModifiedBy>Sergey Y. Khomutov</cp:lastModifiedBy>
  <cp:lastPrinted>2025-07-07T16:09:23Z</cp:lastPrinted>
  <dcterms:modified xsi:type="dcterms:W3CDTF">2025-07-07T20:01:23Z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